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rten und Teich - Neu\"/>
    </mc:Choice>
  </mc:AlternateContent>
  <xr:revisionPtr revIDLastSave="0" documentId="13_ncr:1_{FF0876E3-A9E3-44C0-846F-14F919BB5785}" xr6:coauthVersionLast="47" xr6:coauthVersionMax="47" xr10:uidLastSave="{00000000-0000-0000-0000-000000000000}"/>
  <bookViews>
    <workbookView xWindow="-28920" yWindow="-120" windowWidth="29040" windowHeight="15840" xr2:uid="{E823F101-1361-487A-BD50-63831517400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I30" i="1"/>
  <c r="K30" i="1" s="1"/>
  <c r="L30" i="1" s="1"/>
  <c r="I21" i="1"/>
  <c r="K21" i="1" s="1"/>
  <c r="L21" i="1" s="1"/>
  <c r="E35" i="1"/>
  <c r="F35" i="1" s="1"/>
  <c r="D35" i="1"/>
  <c r="C26" i="1"/>
  <c r="D26" i="1" s="1"/>
  <c r="C25" i="1"/>
  <c r="E25" i="1" s="1"/>
  <c r="F25" i="1" s="1"/>
  <c r="C24" i="1"/>
  <c r="D24" i="1" s="1"/>
  <c r="C23" i="1"/>
  <c r="D23" i="1" s="1"/>
  <c r="C22" i="1"/>
  <c r="E22" i="1" s="1"/>
  <c r="F22" i="1" s="1"/>
  <c r="C21" i="1"/>
  <c r="E21" i="1" s="1"/>
  <c r="F21" i="1" s="1"/>
  <c r="A28" i="1"/>
  <c r="A29" i="1" s="1"/>
  <c r="A30" i="1" s="1"/>
  <c r="A31" i="1" s="1"/>
  <c r="C30" i="1" s="1"/>
  <c r="D30" i="1" s="1"/>
  <c r="E3" i="1"/>
  <c r="G3" i="1" s="1"/>
  <c r="D21" i="1" l="1"/>
  <c r="D25" i="1"/>
  <c r="E30" i="1"/>
  <c r="F30" i="1" s="1"/>
  <c r="C27" i="1"/>
  <c r="D22" i="1"/>
  <c r="E23" i="1"/>
  <c r="F23" i="1" s="1"/>
  <c r="E26" i="1"/>
  <c r="F26" i="1" s="1"/>
  <c r="C28" i="1"/>
  <c r="E24" i="1"/>
  <c r="F24" i="1" s="1"/>
  <c r="C29" i="1"/>
  <c r="A32" i="1"/>
  <c r="C31" i="1" s="1"/>
  <c r="E4" i="1"/>
  <c r="E5" i="1" s="1"/>
  <c r="G5" i="1" s="1"/>
  <c r="I5" i="1" s="1"/>
  <c r="E29" i="1" l="1"/>
  <c r="F29" i="1" s="1"/>
  <c r="D29" i="1"/>
  <c r="D28" i="1"/>
  <c r="E28" i="1"/>
  <c r="F28" i="1" s="1"/>
  <c r="E27" i="1"/>
  <c r="F27" i="1" s="1"/>
  <c r="D27" i="1"/>
  <c r="D31" i="1"/>
  <c r="E31" i="1"/>
  <c r="F31" i="1" s="1"/>
  <c r="G4" i="1"/>
  <c r="I4" i="1" s="1"/>
  <c r="A33" i="1"/>
  <c r="C32" i="1" s="1"/>
  <c r="E6" i="1"/>
  <c r="E7" i="1" s="1"/>
  <c r="D32" i="1" l="1"/>
  <c r="E32" i="1"/>
  <c r="F32" i="1" s="1"/>
  <c r="G6" i="1"/>
  <c r="I6" i="1" s="1"/>
  <c r="A34" i="1"/>
  <c r="C33" i="1" s="1"/>
  <c r="E8" i="1"/>
  <c r="G7" i="1"/>
  <c r="I7" i="1" s="1"/>
  <c r="E33" i="1" l="1"/>
  <c r="F33" i="1" s="1"/>
  <c r="D33" i="1"/>
  <c r="A35" i="1"/>
  <c r="C34" i="1" s="1"/>
  <c r="G8" i="1"/>
  <c r="I8" i="1" s="1"/>
  <c r="E9" i="1"/>
  <c r="D34" i="1" l="1"/>
  <c r="E34" i="1"/>
  <c r="F34" i="1" s="1"/>
  <c r="A17" i="1"/>
  <c r="D17" i="1" s="1"/>
  <c r="G9" i="1"/>
  <c r="I9" i="1" s="1"/>
  <c r="E10" i="1"/>
  <c r="E11" i="1" s="1"/>
  <c r="G11" i="1" s="1"/>
  <c r="I11" i="1" s="1"/>
  <c r="E12" i="1" l="1"/>
  <c r="G10" i="1"/>
  <c r="I10" i="1" s="1"/>
  <c r="E13" i="1" l="1"/>
  <c r="G12" i="1"/>
  <c r="I12" i="1" s="1"/>
  <c r="G13" i="1" l="1"/>
  <c r="J8" i="1" s="1"/>
  <c r="I13" i="1" l="1"/>
  <c r="H12" i="1"/>
</calcChain>
</file>

<file path=xl/sharedStrings.xml><?xml version="1.0" encoding="utf-8"?>
<sst xmlns="http://schemas.openxmlformats.org/spreadsheetml/2006/main" count="30" uniqueCount="24">
  <si>
    <t xml:space="preserve"> =</t>
  </si>
  <si>
    <t>Volt</t>
  </si>
  <si>
    <t>so muss sein</t>
  </si>
  <si>
    <t>in Volt</t>
  </si>
  <si>
    <t>in mV</t>
  </si>
  <si>
    <t>Range</t>
  </si>
  <si>
    <t>1pH=mV</t>
  </si>
  <si>
    <t>pH</t>
  </si>
  <si>
    <t>mV</t>
  </si>
  <si>
    <t xml:space="preserve"> =7+(7+(K19/1000))</t>
  </si>
  <si>
    <t xml:space="preserve"> =7-(7-(K28/1000))</t>
  </si>
  <si>
    <r>
      <t>1pHW=</t>
    </r>
    <r>
      <rPr>
        <b/>
        <sz val="11"/>
        <color theme="1"/>
        <rFont val="Calibri"/>
        <family val="2"/>
        <scheme val="minor"/>
      </rPr>
      <t>V</t>
    </r>
  </si>
  <si>
    <t xml:space="preserve"> =((L2*1000)/E3)/1000</t>
  </si>
  <si>
    <t>Kalibrierlösung</t>
  </si>
  <si>
    <t xml:space="preserve"> = Volt</t>
  </si>
  <si>
    <t>Modul mit 0-5 Volt</t>
  </si>
  <si>
    <t>Modul mit -414,12mV bis +414,12mV</t>
  </si>
  <si>
    <t>Faktor</t>
  </si>
  <si>
    <t>Achtung! Hier muss unterschieden werden, ob der Wert Nagativ oder Positiv ist…</t>
  </si>
  <si>
    <t>Test:</t>
  </si>
  <si>
    <r>
      <rPr>
        <b/>
        <sz val="8"/>
        <color theme="1"/>
        <rFont val="Calibri"/>
        <family val="2"/>
        <scheme val="minor"/>
      </rPr>
      <t>Laut Anleitung:</t>
    </r>
    <r>
      <rPr>
        <sz val="8"/>
        <color theme="1"/>
        <rFont val="Calibri"/>
        <family val="2"/>
        <scheme val="minor"/>
      </rPr>
      <t xml:space="preserve"> Geht die Voltzahl nach unten steigt der pH-Wert, fällt die Voltzahl geht pH-Wert nach oben</t>
    </r>
  </si>
  <si>
    <t xml:space="preserve"> = Formel bei Vorwärstberechnung</t>
  </si>
  <si>
    <t xml:space="preserve"> = Formel bei Rückwärtsberechnung</t>
  </si>
  <si>
    <t xml:space="preserve"> = (5-Mess-Volt)/Faktor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</si>
</sst>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2" fontId="0" fillId="0" borderId="0" xfId="0" applyNumberFormat="1" applyFill="1"/>
    <xf numFmtId="0" fontId="0" fillId="0" borderId="0" xfId="0" applyFill="1"/>
    <xf numFmtId="0" fontId="0" fillId="7" borderId="0" xfId="0" applyFill="1"/>
    <xf numFmtId="0" fontId="3" fillId="0" borderId="0" xfId="0" applyFont="1"/>
    <xf numFmtId="0" fontId="4" fillId="4" borderId="0" xfId="0" applyFont="1" applyFill="1"/>
    <xf numFmtId="0" fontId="0" fillId="5" borderId="2" xfId="0" applyFill="1" applyBorder="1"/>
    <xf numFmtId="0" fontId="0" fillId="7" borderId="2" xfId="0" applyFill="1" applyBorder="1"/>
    <xf numFmtId="0" fontId="0" fillId="7" borderId="5" xfId="0" applyFill="1" applyBorder="1"/>
    <xf numFmtId="2" fontId="2" fillId="6" borderId="1" xfId="0" applyNumberFormat="1" applyFont="1" applyFill="1" applyBorder="1" applyAlignment="1">
      <alignment horizontal="center"/>
    </xf>
    <xf numFmtId="0" fontId="0" fillId="0" borderId="2" xfId="0" applyBorder="1" applyAlignment="1"/>
    <xf numFmtId="0" fontId="2" fillId="6" borderId="4" xfId="0" applyFont="1" applyFill="1" applyBorder="1" applyAlignment="1">
      <alignment horizontal="center"/>
    </xf>
    <xf numFmtId="0" fontId="0" fillId="0" borderId="5" xfId="0" applyBorder="1" applyAlignment="1"/>
    <xf numFmtId="165" fontId="0" fillId="5" borderId="5" xfId="0" applyNumberFormat="1" applyFill="1" applyBorder="1" applyAlignment="1">
      <alignment horizontal="center"/>
    </xf>
    <xf numFmtId="2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5" fillId="0" borderId="0" xfId="0" applyFont="1" applyAlignment="1">
      <alignment vertical="top" wrapText="1"/>
    </xf>
    <xf numFmtId="0" fontId="0" fillId="7" borderId="1" xfId="0" applyFill="1" applyBorder="1"/>
    <xf numFmtId="2" fontId="0" fillId="7" borderId="3" xfId="0" applyNumberFormat="1" applyFill="1" applyBorder="1"/>
    <xf numFmtId="0" fontId="0" fillId="7" borderId="4" xfId="0" applyFill="1" applyBorder="1"/>
    <xf numFmtId="2" fontId="0" fillId="7" borderId="6" xfId="0" applyNumberFormat="1" applyFill="1" applyBorder="1"/>
    <xf numFmtId="0" fontId="0" fillId="10" borderId="1" xfId="0" applyFill="1" applyBorder="1"/>
    <xf numFmtId="0" fontId="0" fillId="10" borderId="2" xfId="0" applyFill="1" applyBorder="1"/>
    <xf numFmtId="2" fontId="0" fillId="10" borderId="3" xfId="0" applyNumberFormat="1" applyFill="1" applyBorder="1"/>
    <xf numFmtId="0" fontId="0" fillId="10" borderId="4" xfId="0" applyFill="1" applyBorder="1"/>
    <xf numFmtId="0" fontId="0" fillId="10" borderId="5" xfId="0" applyFill="1" applyBorder="1"/>
    <xf numFmtId="2" fontId="0" fillId="10" borderId="6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B20F-929F-4464-853B-FDDF44D204AF}">
  <dimension ref="A1:O35"/>
  <sheetViews>
    <sheetView tabSelected="1" workbookViewId="0">
      <selection activeCell="P17" sqref="P17"/>
    </sheetView>
  </sheetViews>
  <sheetFormatPr baseColWidth="10" defaultRowHeight="15" x14ac:dyDescent="0.25"/>
  <cols>
    <col min="1" max="1" width="12.7109375" bestFit="1" customWidth="1"/>
    <col min="15" max="15" width="11.42578125" style="2"/>
  </cols>
  <sheetData>
    <row r="1" spans="1:15" ht="18.75" x14ac:dyDescent="0.3">
      <c r="A1" s="10" t="s">
        <v>15</v>
      </c>
      <c r="G1" s="1" t="s">
        <v>1</v>
      </c>
      <c r="I1" s="3" t="s">
        <v>2</v>
      </c>
      <c r="J1" s="2" t="s">
        <v>1</v>
      </c>
    </row>
    <row r="2" spans="1:15" x14ac:dyDescent="0.25">
      <c r="E2" t="s">
        <v>11</v>
      </c>
      <c r="G2" s="1"/>
      <c r="I2" s="3" t="s">
        <v>1</v>
      </c>
      <c r="J2" s="2"/>
    </row>
    <row r="3" spans="1:15" x14ac:dyDescent="0.25">
      <c r="A3">
        <v>5</v>
      </c>
      <c r="B3" t="s">
        <v>0</v>
      </c>
      <c r="C3">
        <v>14</v>
      </c>
      <c r="E3">
        <f>A3/C3</f>
        <v>0.35714285714285715</v>
      </c>
      <c r="F3">
        <v>14</v>
      </c>
      <c r="G3">
        <f t="shared" ref="G3:G13" si="0">F3*E3</f>
        <v>5</v>
      </c>
      <c r="I3" s="4">
        <v>0</v>
      </c>
      <c r="J3" s="2"/>
      <c r="M3" s="24" t="s">
        <v>21</v>
      </c>
      <c r="N3" s="13"/>
      <c r="O3" s="25"/>
    </row>
    <row r="4" spans="1:15" x14ac:dyDescent="0.25">
      <c r="E4">
        <f>E3</f>
        <v>0.35714285714285715</v>
      </c>
      <c r="F4">
        <v>12</v>
      </c>
      <c r="G4">
        <f t="shared" si="0"/>
        <v>4.2857142857142856</v>
      </c>
      <c r="I4" s="4">
        <f>5-G4</f>
        <v>0.71428571428571441</v>
      </c>
      <c r="J4" s="2"/>
      <c r="M4" s="26" t="s">
        <v>12</v>
      </c>
      <c r="N4" s="14"/>
      <c r="O4" s="27"/>
    </row>
    <row r="5" spans="1:15" x14ac:dyDescent="0.25">
      <c r="E5">
        <f t="shared" ref="E5:E13" si="1">E4</f>
        <v>0.35714285714285715</v>
      </c>
      <c r="F5">
        <v>10</v>
      </c>
      <c r="G5">
        <f t="shared" si="0"/>
        <v>3.5714285714285716</v>
      </c>
      <c r="I5" s="4">
        <f t="shared" ref="I5:I13" si="2">5-G5</f>
        <v>1.4285714285714284</v>
      </c>
      <c r="J5" s="2"/>
    </row>
    <row r="6" spans="1:15" x14ac:dyDescent="0.25">
      <c r="E6">
        <f t="shared" si="1"/>
        <v>0.35714285714285715</v>
      </c>
      <c r="F6">
        <v>8</v>
      </c>
      <c r="G6">
        <f t="shared" si="0"/>
        <v>2.8571428571428572</v>
      </c>
      <c r="I6" s="4">
        <f t="shared" si="2"/>
        <v>2.1428571428571428</v>
      </c>
    </row>
    <row r="7" spans="1:15" x14ac:dyDescent="0.25">
      <c r="E7">
        <f t="shared" si="1"/>
        <v>0.35714285714285715</v>
      </c>
      <c r="F7">
        <v>7</v>
      </c>
      <c r="G7">
        <f t="shared" si="0"/>
        <v>2.5</v>
      </c>
      <c r="I7" s="4">
        <f t="shared" si="2"/>
        <v>2.5</v>
      </c>
      <c r="J7" s="15" t="s">
        <v>13</v>
      </c>
      <c r="K7" s="16"/>
      <c r="L7" s="12" t="s">
        <v>14</v>
      </c>
      <c r="M7" s="28" t="s">
        <v>22</v>
      </c>
      <c r="N7" s="29"/>
      <c r="O7" s="30"/>
    </row>
    <row r="8" spans="1:15" x14ac:dyDescent="0.25">
      <c r="E8">
        <f t="shared" si="1"/>
        <v>0.35714285714285715</v>
      </c>
      <c r="F8">
        <v>6</v>
      </c>
      <c r="G8">
        <f t="shared" si="0"/>
        <v>2.1428571428571428</v>
      </c>
      <c r="I8" s="4">
        <f t="shared" si="2"/>
        <v>2.8571428571428572</v>
      </c>
      <c r="J8" s="17">
        <f>(5-L8)/G13</f>
        <v>6.7871999999999995</v>
      </c>
      <c r="K8" s="18"/>
      <c r="L8" s="19">
        <v>2.5760000000000001</v>
      </c>
      <c r="M8" s="31" t="s">
        <v>23</v>
      </c>
      <c r="N8" s="32"/>
      <c r="O8" s="33"/>
    </row>
    <row r="9" spans="1:15" x14ac:dyDescent="0.25">
      <c r="E9">
        <f t="shared" si="1"/>
        <v>0.35714285714285715</v>
      </c>
      <c r="F9">
        <v>5</v>
      </c>
      <c r="G9">
        <f t="shared" si="0"/>
        <v>1.7857142857142858</v>
      </c>
      <c r="I9" s="4">
        <f t="shared" si="2"/>
        <v>3.2142857142857144</v>
      </c>
      <c r="J9" s="2"/>
      <c r="L9" s="8"/>
    </row>
    <row r="10" spans="1:15" x14ac:dyDescent="0.25">
      <c r="E10">
        <f t="shared" si="1"/>
        <v>0.35714285714285715</v>
      </c>
      <c r="F10">
        <v>4</v>
      </c>
      <c r="G10">
        <f t="shared" si="0"/>
        <v>1.4285714285714286</v>
      </c>
      <c r="I10" s="4">
        <f t="shared" si="2"/>
        <v>3.5714285714285712</v>
      </c>
      <c r="J10" s="2" t="s">
        <v>19</v>
      </c>
      <c r="K10" s="2"/>
    </row>
    <row r="11" spans="1:15" x14ac:dyDescent="0.25">
      <c r="E11">
        <f t="shared" si="1"/>
        <v>0.35714285714285715</v>
      </c>
      <c r="F11">
        <v>3</v>
      </c>
      <c r="G11">
        <f t="shared" si="0"/>
        <v>1.0714285714285714</v>
      </c>
      <c r="I11" s="4">
        <f t="shared" si="2"/>
        <v>3.9285714285714288</v>
      </c>
      <c r="J11" s="20">
        <f>(5-L11)/G13</f>
        <v>9.3016000000000005</v>
      </c>
      <c r="K11" s="21"/>
      <c r="L11" s="22">
        <v>1.6779999999999999</v>
      </c>
      <c r="M11" s="23" t="s">
        <v>20</v>
      </c>
      <c r="N11" s="23"/>
    </row>
    <row r="12" spans="1:15" x14ac:dyDescent="0.25">
      <c r="E12">
        <f>E10</f>
        <v>0.35714285714285715</v>
      </c>
      <c r="F12">
        <v>2</v>
      </c>
      <c r="G12">
        <f t="shared" si="0"/>
        <v>0.7142857142857143</v>
      </c>
      <c r="H12">
        <f>G12-G13</f>
        <v>0.35714285714285715</v>
      </c>
      <c r="I12" s="4">
        <f t="shared" si="2"/>
        <v>4.2857142857142856</v>
      </c>
      <c r="J12" s="20">
        <f>(5-L12)/G13</f>
        <v>9.9204000000000008</v>
      </c>
      <c r="K12" s="21"/>
      <c r="L12" s="22">
        <v>1.4570000000000001</v>
      </c>
      <c r="M12" s="23"/>
      <c r="N12" s="23"/>
    </row>
    <row r="13" spans="1:15" x14ac:dyDescent="0.25">
      <c r="E13">
        <f t="shared" si="1"/>
        <v>0.35714285714285715</v>
      </c>
      <c r="F13">
        <v>1</v>
      </c>
      <c r="G13">
        <f t="shared" si="0"/>
        <v>0.35714285714285715</v>
      </c>
      <c r="I13" s="4">
        <f t="shared" si="2"/>
        <v>4.6428571428571432</v>
      </c>
      <c r="J13" s="20">
        <f>(5-L13)/G13</f>
        <v>3.2199999999999998</v>
      </c>
      <c r="K13" s="21"/>
      <c r="L13" s="22">
        <v>3.85</v>
      </c>
      <c r="M13" s="23"/>
      <c r="N13" s="23"/>
    </row>
    <row r="14" spans="1:15" x14ac:dyDescent="0.25">
      <c r="J14" s="8"/>
      <c r="K14" s="8"/>
    </row>
    <row r="15" spans="1:15" ht="18.75" x14ac:dyDescent="0.3">
      <c r="A15" s="10" t="s">
        <v>16</v>
      </c>
      <c r="J15" s="8"/>
      <c r="K15" s="8"/>
    </row>
    <row r="16" spans="1:15" x14ac:dyDescent="0.25">
      <c r="A16" s="6" t="s">
        <v>5</v>
      </c>
      <c r="B16" s="6" t="s">
        <v>7</v>
      </c>
      <c r="D16" s="6" t="s">
        <v>17</v>
      </c>
      <c r="K16" s="7"/>
      <c r="L16" s="8"/>
      <c r="M16" s="8"/>
    </row>
    <row r="17" spans="1:14" x14ac:dyDescent="0.25">
      <c r="A17" s="5">
        <f>A35-A21</f>
        <v>828.2399999999999</v>
      </c>
      <c r="B17" s="5">
        <v>14</v>
      </c>
      <c r="C17" s="5"/>
      <c r="D17" s="5">
        <f>A17/B17</f>
        <v>59.159999999999989</v>
      </c>
    </row>
    <row r="20" spans="1:14" x14ac:dyDescent="0.25">
      <c r="A20" s="6" t="s">
        <v>8</v>
      </c>
      <c r="B20" s="6" t="s">
        <v>7</v>
      </c>
      <c r="C20" s="6" t="s">
        <v>6</v>
      </c>
      <c r="D20" s="6" t="s">
        <v>5</v>
      </c>
      <c r="E20" s="6" t="s">
        <v>4</v>
      </c>
      <c r="F20" s="6" t="s">
        <v>3</v>
      </c>
      <c r="H20" s="6" t="s">
        <v>1</v>
      </c>
      <c r="I20">
        <v>-0.115</v>
      </c>
    </row>
    <row r="21" spans="1:14" x14ac:dyDescent="0.25">
      <c r="A21">
        <v>-414.12</v>
      </c>
      <c r="B21">
        <v>14</v>
      </c>
      <c r="C21">
        <f t="shared" ref="C21:C33" si="3">A22-A21</f>
        <v>59.160000000000025</v>
      </c>
      <c r="D21">
        <f>B21*C21</f>
        <v>828.24000000000035</v>
      </c>
      <c r="E21">
        <f>414.12-(B21*C21)</f>
        <v>-414.12000000000035</v>
      </c>
      <c r="F21">
        <f>E21/1000</f>
        <v>-0.41412000000000032</v>
      </c>
      <c r="H21">
        <v>59.16</v>
      </c>
      <c r="I21">
        <f>I20*1000</f>
        <v>-115</v>
      </c>
      <c r="K21">
        <f>I21*H21</f>
        <v>-6803.4</v>
      </c>
      <c r="L21">
        <f>7+(7+(K21/1000))</f>
        <v>7.1966000000000001</v>
      </c>
      <c r="M21" s="9" t="s">
        <v>9</v>
      </c>
      <c r="N21" s="9"/>
    </row>
    <row r="22" spans="1:14" x14ac:dyDescent="0.25">
      <c r="A22">
        <v>-354.96</v>
      </c>
      <c r="B22">
        <v>13</v>
      </c>
      <c r="C22">
        <f t="shared" si="3"/>
        <v>59.159999999999968</v>
      </c>
      <c r="D22">
        <f t="shared" ref="D22:D35" si="4">B22*C22</f>
        <v>769.07999999999959</v>
      </c>
      <c r="E22">
        <f t="shared" ref="E22:E35" si="5">414.12-(B22*C22)</f>
        <v>-354.95999999999958</v>
      </c>
      <c r="F22">
        <f t="shared" ref="F22:F35" si="6">E22/1000</f>
        <v>-0.35495999999999961</v>
      </c>
    </row>
    <row r="23" spans="1:14" x14ac:dyDescent="0.25">
      <c r="A23">
        <v>-295.8</v>
      </c>
      <c r="B23">
        <v>12</v>
      </c>
      <c r="C23">
        <f t="shared" si="3"/>
        <v>59.160000000000025</v>
      </c>
      <c r="D23">
        <f t="shared" si="4"/>
        <v>709.9200000000003</v>
      </c>
      <c r="E23">
        <f t="shared" si="5"/>
        <v>-295.8000000000003</v>
      </c>
      <c r="F23">
        <f t="shared" si="6"/>
        <v>-0.29580000000000028</v>
      </c>
    </row>
    <row r="24" spans="1:14" x14ac:dyDescent="0.25">
      <c r="A24">
        <v>-236.64</v>
      </c>
      <c r="B24">
        <v>11</v>
      </c>
      <c r="C24">
        <f t="shared" si="3"/>
        <v>59.16</v>
      </c>
      <c r="D24">
        <f t="shared" si="4"/>
        <v>650.76</v>
      </c>
      <c r="E24">
        <f t="shared" si="5"/>
        <v>-236.64</v>
      </c>
      <c r="F24">
        <f t="shared" si="6"/>
        <v>-0.23663999999999999</v>
      </c>
    </row>
    <row r="25" spans="1:14" x14ac:dyDescent="0.25">
      <c r="A25">
        <v>-177.48</v>
      </c>
      <c r="B25">
        <v>10</v>
      </c>
      <c r="C25">
        <f t="shared" si="3"/>
        <v>59.16</v>
      </c>
      <c r="D25">
        <f t="shared" si="4"/>
        <v>591.59999999999991</v>
      </c>
      <c r="E25">
        <f t="shared" si="5"/>
        <v>-177.4799999999999</v>
      </c>
      <c r="F25">
        <f t="shared" si="6"/>
        <v>-0.17747999999999992</v>
      </c>
    </row>
    <row r="26" spans="1:14" x14ac:dyDescent="0.25">
      <c r="A26">
        <v>-118.32</v>
      </c>
      <c r="B26">
        <v>9</v>
      </c>
      <c r="C26">
        <f t="shared" si="3"/>
        <v>59.16</v>
      </c>
      <c r="D26">
        <f t="shared" si="4"/>
        <v>532.43999999999994</v>
      </c>
      <c r="E26">
        <f t="shared" si="5"/>
        <v>-118.31999999999994</v>
      </c>
      <c r="F26">
        <f t="shared" si="6"/>
        <v>-0.11831999999999994</v>
      </c>
    </row>
    <row r="27" spans="1:14" x14ac:dyDescent="0.25">
      <c r="A27">
        <v>-59.16</v>
      </c>
      <c r="B27">
        <v>8</v>
      </c>
      <c r="C27">
        <f t="shared" si="3"/>
        <v>59.16</v>
      </c>
      <c r="D27">
        <f t="shared" si="4"/>
        <v>473.28</v>
      </c>
      <c r="E27">
        <f t="shared" si="5"/>
        <v>-59.159999999999968</v>
      </c>
      <c r="F27">
        <f t="shared" si="6"/>
        <v>-5.915999999999997E-2</v>
      </c>
    </row>
    <row r="28" spans="1:14" x14ac:dyDescent="0.25">
      <c r="A28">
        <f t="shared" ref="A28:A35" si="7">A27+59.16</f>
        <v>0</v>
      </c>
      <c r="B28">
        <v>7</v>
      </c>
      <c r="C28">
        <f t="shared" si="3"/>
        <v>59.16</v>
      </c>
      <c r="D28">
        <f t="shared" si="4"/>
        <v>414.12</v>
      </c>
      <c r="E28">
        <f t="shared" si="5"/>
        <v>0</v>
      </c>
      <c r="F28">
        <f t="shared" si="6"/>
        <v>0</v>
      </c>
      <c r="H28" s="11" t="s">
        <v>18</v>
      </c>
      <c r="I28" s="11"/>
      <c r="J28" s="11"/>
      <c r="K28" s="11"/>
      <c r="L28" s="11"/>
      <c r="M28" s="11"/>
      <c r="N28" s="11"/>
    </row>
    <row r="29" spans="1:14" x14ac:dyDescent="0.25">
      <c r="A29">
        <f t="shared" si="7"/>
        <v>59.16</v>
      </c>
      <c r="B29">
        <v>6</v>
      </c>
      <c r="C29">
        <f t="shared" si="3"/>
        <v>59.16</v>
      </c>
      <c r="D29">
        <f t="shared" si="4"/>
        <v>354.96</v>
      </c>
      <c r="E29">
        <f t="shared" si="5"/>
        <v>59.160000000000025</v>
      </c>
      <c r="F29">
        <f t="shared" si="6"/>
        <v>5.9160000000000025E-2</v>
      </c>
      <c r="H29" s="6" t="s">
        <v>1</v>
      </c>
      <c r="I29">
        <v>0.11600000000000001</v>
      </c>
    </row>
    <row r="30" spans="1:14" x14ac:dyDescent="0.25">
      <c r="A30">
        <f t="shared" si="7"/>
        <v>118.32</v>
      </c>
      <c r="B30">
        <v>5</v>
      </c>
      <c r="C30">
        <f t="shared" si="3"/>
        <v>59.16</v>
      </c>
      <c r="D30">
        <f t="shared" si="4"/>
        <v>295.79999999999995</v>
      </c>
      <c r="E30">
        <f t="shared" si="5"/>
        <v>118.32000000000005</v>
      </c>
      <c r="F30">
        <f t="shared" si="6"/>
        <v>0.11832000000000005</v>
      </c>
      <c r="H30">
        <v>59.16</v>
      </c>
      <c r="I30">
        <f>I29*1000</f>
        <v>116</v>
      </c>
      <c r="K30">
        <f>I30*H30</f>
        <v>6862.5599999999995</v>
      </c>
      <c r="L30">
        <f>7-(7-(K30/1000))</f>
        <v>6.8625599999999993</v>
      </c>
      <c r="M30" s="9" t="s">
        <v>10</v>
      </c>
      <c r="N30" s="9"/>
    </row>
    <row r="31" spans="1:14" x14ac:dyDescent="0.25">
      <c r="A31">
        <f t="shared" si="7"/>
        <v>177.48</v>
      </c>
      <c r="B31">
        <v>4</v>
      </c>
      <c r="C31">
        <f t="shared" si="3"/>
        <v>59.16</v>
      </c>
      <c r="D31">
        <f t="shared" si="4"/>
        <v>236.64</v>
      </c>
      <c r="E31">
        <f t="shared" si="5"/>
        <v>177.48000000000002</v>
      </c>
      <c r="F31">
        <f t="shared" si="6"/>
        <v>0.17748000000000003</v>
      </c>
    </row>
    <row r="32" spans="1:14" x14ac:dyDescent="0.25">
      <c r="A32">
        <f t="shared" si="7"/>
        <v>236.64</v>
      </c>
      <c r="B32">
        <v>3</v>
      </c>
      <c r="C32">
        <f t="shared" si="3"/>
        <v>59.159999999999968</v>
      </c>
      <c r="D32">
        <f t="shared" si="4"/>
        <v>177.4799999999999</v>
      </c>
      <c r="E32">
        <f t="shared" si="5"/>
        <v>236.6400000000001</v>
      </c>
      <c r="F32">
        <f t="shared" si="6"/>
        <v>0.2366400000000001</v>
      </c>
    </row>
    <row r="33" spans="1:6" x14ac:dyDescent="0.25">
      <c r="A33">
        <f t="shared" si="7"/>
        <v>295.79999999999995</v>
      </c>
      <c r="B33">
        <v>2</v>
      </c>
      <c r="C33">
        <f t="shared" si="3"/>
        <v>59.159999999999968</v>
      </c>
      <c r="D33">
        <f t="shared" si="4"/>
        <v>118.31999999999994</v>
      </c>
      <c r="E33">
        <f t="shared" si="5"/>
        <v>295.80000000000007</v>
      </c>
      <c r="F33">
        <f t="shared" si="6"/>
        <v>0.29580000000000006</v>
      </c>
    </row>
    <row r="34" spans="1:6" x14ac:dyDescent="0.25">
      <c r="A34">
        <f t="shared" si="7"/>
        <v>354.95999999999992</v>
      </c>
      <c r="B34">
        <v>1</v>
      </c>
      <c r="C34">
        <f>A35-A34</f>
        <v>59.159999999999968</v>
      </c>
      <c r="D34">
        <f t="shared" si="4"/>
        <v>59.159999999999968</v>
      </c>
      <c r="E34">
        <f t="shared" si="5"/>
        <v>354.96000000000004</v>
      </c>
      <c r="F34">
        <f t="shared" si="6"/>
        <v>0.35496000000000005</v>
      </c>
    </row>
    <row r="35" spans="1:6" x14ac:dyDescent="0.25">
      <c r="A35">
        <f t="shared" si="7"/>
        <v>414.11999999999989</v>
      </c>
      <c r="B35">
        <v>0</v>
      </c>
      <c r="C35">
        <v>0</v>
      </c>
      <c r="D35">
        <f t="shared" si="4"/>
        <v>0</v>
      </c>
      <c r="E35">
        <f t="shared" si="5"/>
        <v>414.12</v>
      </c>
      <c r="F35">
        <f t="shared" si="6"/>
        <v>0.41411999999999999</v>
      </c>
    </row>
  </sheetData>
  <mergeCells count="6">
    <mergeCell ref="J13:K13"/>
    <mergeCell ref="M11:N13"/>
    <mergeCell ref="J7:K7"/>
    <mergeCell ref="J8:K8"/>
    <mergeCell ref="J11:K11"/>
    <mergeCell ref="J12:K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Sirl</dc:creator>
  <cp:lastModifiedBy>Michael Sirl</cp:lastModifiedBy>
  <dcterms:created xsi:type="dcterms:W3CDTF">2021-08-19T20:02:21Z</dcterms:created>
  <dcterms:modified xsi:type="dcterms:W3CDTF">2021-08-20T14:58:41Z</dcterms:modified>
</cp:coreProperties>
</file>